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9" firstSheet="0" activeTab="0"/>
  </bookViews>
  <sheets>
    <sheet name="Hoja1" sheetId="1" state="visible" r:id="rId2"/>
    <sheet name="Hoja2" sheetId="2" state="visible" r:id="rId3"/>
    <sheet name="Hoja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<sst xmlns="http://schemas.openxmlformats.org/spreadsheetml/2006/main" count="45" uniqueCount="42">
  <si>
    <t xml:space="preserve">NOMINA DIC</t>
  </si>
  <si>
    <t xml:space="preserve">CONCEPTOS</t>
  </si>
  <si>
    <t xml:space="preserve">NOMINA DIC/ENE </t>
  </si>
  <si>
    <t xml:space="preserve">NOMINA REAL ENERO</t>
  </si>
  <si>
    <t xml:space="preserve">PREVISTO ENERO</t>
  </si>
  <si>
    <t xml:space="preserve">IRPF DIC</t>
  </si>
  <si>
    <t xml:space="preserve">IRPF ENE</t>
  </si>
  <si>
    <t xml:space="preserve">SUELDO BASE</t>
  </si>
  <si>
    <t xml:space="preserve">TRIENIOS ANTIG.</t>
  </si>
  <si>
    <t xml:space="preserve">TRIENIOS TECNICOS</t>
  </si>
  <si>
    <t xml:space="preserve">14 PAGAS</t>
  </si>
  <si>
    <t xml:space="preserve">PLUS CAL.TRABAJO</t>
  </si>
  <si>
    <t xml:space="preserve">1/4 SUELDO</t>
  </si>
  <si>
    <t xml:space="preserve">1/4 ANTIG.</t>
  </si>
  <si>
    <t xml:space="preserve">1/4 TEC</t>
  </si>
  <si>
    <t xml:space="preserve">TOTAL</t>
  </si>
  <si>
    <t xml:space="preserve">1/4 PAGA EXTRA</t>
  </si>
  <si>
    <t xml:space="preserve">OTROS CONCEPTOS</t>
  </si>
  <si>
    <t xml:space="preserve">BOLSA VACACIONES</t>
  </si>
  <si>
    <t xml:space="preserve">P.P.PAGAS EXTRAS</t>
  </si>
  <si>
    <t xml:space="preserve">2,5 SUELDO</t>
  </si>
  <si>
    <t xml:space="preserve">2,5 ANTIG.</t>
  </si>
  <si>
    <t xml:space="preserve">2,5 TEC</t>
  </si>
  <si>
    <t xml:space="preserve">TOTAL MEJORA</t>
  </si>
  <si>
    <t xml:space="preserve">MEJORA VOLUNT</t>
  </si>
  <si>
    <t xml:space="preserve">SS.SS. CONT.COM.</t>
  </si>
  <si>
    <t xml:space="preserve">PAGA EXTRA 2016</t>
  </si>
  <si>
    <t xml:space="preserve">PAGA EXTRA 2017</t>
  </si>
  <si>
    <t xml:space="preserve">SS.SS. ACC.TRAB……..</t>
  </si>
  <si>
    <t xml:space="preserve">IRPF</t>
  </si>
  <si>
    <t xml:space="preserve">NETO MENSUAL</t>
  </si>
  <si>
    <t xml:space="preserve">BRUTO MENSUAL</t>
  </si>
  <si>
    <t xml:space="preserve">NETO ANUAL</t>
  </si>
  <si>
    <t xml:space="preserve">DIF. BRUTO REAL</t>
  </si>
  <si>
    <t xml:space="preserve">% DIF.BRUTO REAL</t>
  </si>
  <si>
    <t xml:space="preserve">BRUTO ANUAL</t>
  </si>
  <si>
    <t xml:space="preserve">CATEGORIA</t>
  </si>
  <si>
    <t xml:space="preserve">IMPORTE</t>
  </si>
  <si>
    <t xml:space="preserve">IMPORTE SEGUN CATEGORIA</t>
  </si>
  <si>
    <t xml:space="preserve">DIF.BRUTO ESPERADA</t>
  </si>
  <si>
    <t xml:space="preserve">% DIF.BRUTO ESPERADA</t>
  </si>
  <si>
    <t xml:space="preserve">Nº TRIENIOS ANTIG.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</si>
</sst>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MMM\-YY"/>
    <numFmt numFmtId="166" formatCode="_-* #,##0.00\ _€_-;\-* #,##0.00\ _€_-;_-* \-??\ _€_-;_-@_-"/>
    <numFmt numFmtId="167" formatCode="_-* #,##0.00&quot; €&quot;_-;\-* #,##0.00&quot; €&quot;_-;_-* \-??&quot; €&quot;_-;_-@_-"/>
    <numFmt numFmtId="168" formatCode="#,##0.00_ ;\-#,##0.00\ "/>
  </numFmts>
  <fonts count="5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FF0000"/>
        <bgColor rgb="FF993300"/>
      </patternFill>
    </fill>
    <fill>
      <patternFill patternType="solid">
        <fgColor rgb="FF99CCFF"/>
        <bgColor rgb="FFCCCCFF"/>
      </patternFill>
    </fill>
    <fill>
      <patternFill patternType="solid">
        <fgColor rgb="FFFFFF00"/>
        <bgColor rgb="FFFFFF00"/>
      </patternFill>
    </fill>
    <fill>
      <patternFill patternType="solid">
        <fgColor rgb="FFFFFF99"/>
        <bgColor rgb="FFFFFFCC"/>
      </patternFill>
    </fill>
    <fill>
      <patternFill patternType="solid">
        <fgColor rgb="FFCC99FF"/>
        <bgColor rgb="FF9999FF"/>
      </patternFill>
    </fill>
    <fill>
      <patternFill patternType="solid">
        <fgColor rgb="FFC0C0C0"/>
        <bgColor rgb="FFCCCCFF"/>
      </patternFill>
    </fill>
    <fill>
      <patternFill patternType="solid">
        <fgColor rgb="FFFF99CC"/>
        <bgColor rgb="FFFF8080"/>
      </patternFill>
    </fill>
    <fill>
      <patternFill patternType="solid">
        <fgColor rgb="FFFFCC00"/>
        <bgColor rgb="FFFFFF00"/>
      </patternFill>
    </fill>
    <fill>
      <patternFill patternType="solid">
        <fgColor rgb="FF00FF00"/>
        <bgColor rgb="FF33CCCC"/>
      </patternFill>
    </fill>
    <fill>
      <patternFill patternType="solid">
        <fgColor rgb="FF33CCCC"/>
        <bgColor rgb="FF00CCFF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0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4" fillId="2" borderId="0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4" fillId="0" borderId="0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0" fillId="3" borderId="0" xfId="17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4" fillId="5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4" fillId="3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7" fontId="4" fillId="6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0" fillId="3" borderId="3" xfId="17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0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7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5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0" fillId="7" borderId="4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4" fillId="7" borderId="5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4" fillId="7" borderId="2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6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0" fillId="7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7" borderId="6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7" borderId="7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7" borderId="8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7" borderId="3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4" fillId="7" borderId="9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4" fillId="0" borderId="2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0" fillId="7" borderId="1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6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7" borderId="11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8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4" fillId="6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7" fontId="4" fillId="7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7" borderId="3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5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6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8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4" fillId="8" borderId="1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4" fillId="8" borderId="1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4" fillId="8" borderId="3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4" fillId="8" borderId="3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5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4" fillId="9" borderId="9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9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9" borderId="2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10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9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9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9" borderId="11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9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9" borderId="8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4" fillId="9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9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9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3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11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9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35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8" activeCellId="0" sqref="A8"/>
    </sheetView>
  </sheetViews>
  <sheetFormatPr defaultRowHeight="13.2"/>
  <cols>
    <col collapsed="false" hidden="false" max="1" min="1" style="0" width="11.6071428571429"/>
    <col collapsed="false" hidden="false" max="2" min="2" style="0" width="21.8673469387755"/>
    <col collapsed="false" hidden="false" max="3" min="3" style="0" width="27.6734693877551"/>
    <col collapsed="false" hidden="false" max="4" min="4" style="0" width="22.0051020408163"/>
    <col collapsed="false" hidden="false" max="5" min="5" style="0" width="18.4948979591837"/>
    <col collapsed="false" hidden="false" max="6" min="6" style="0" width="15.1173469387755"/>
    <col collapsed="false" hidden="false" max="7" min="7" style="0" width="21.4642857142857"/>
    <col collapsed="false" hidden="false" max="8" min="8" style="0" width="23.7602040816327"/>
    <col collapsed="false" hidden="false" max="9" min="9" style="0" width="7.56122448979592"/>
    <col collapsed="false" hidden="false" max="10" min="10" style="0" width="7.02040816326531"/>
    <col collapsed="false" hidden="false" max="11" min="11" style="0" width="12.5561224489796"/>
    <col collapsed="false" hidden="false" max="12" min="12" style="0" width="14.4438775510204"/>
    <col collapsed="false" hidden="false" max="13" min="13" style="0" width="15.1173469387755"/>
    <col collapsed="false" hidden="false" max="14" min="14" style="0" width="15.2551020408163"/>
    <col collapsed="false" hidden="false" max="1025" min="15" style="0" width="11.3418367346939"/>
  </cols>
  <sheetData>
    <row r="1" customFormat="false" ht="13.2" hidden="false" customHeight="false" outlineLevel="0" collapsed="false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4"/>
      <c r="G1" s="5" t="s">
        <v>5</v>
      </c>
      <c r="H1" s="6" t="s">
        <v>6</v>
      </c>
      <c r="I1" s="4"/>
      <c r="J1" s="4"/>
      <c r="M1" s="7"/>
      <c r="N1" s="7"/>
      <c r="O1" s="7"/>
      <c r="P1" s="7"/>
      <c r="Q1" s="7"/>
      <c r="R1" s="7"/>
    </row>
    <row r="2" customFormat="false" ht="13.8" hidden="false" customHeight="false" outlineLevel="0" collapsed="false">
      <c r="A2" s="8"/>
      <c r="B2" s="9" t="s">
        <v>7</v>
      </c>
      <c r="C2" s="10" t="n">
        <f aca="false">A2+F5+G7+F9+G12+F7+F8</f>
        <v>0</v>
      </c>
      <c r="D2" s="11"/>
      <c r="E2" s="12" t="n">
        <f aca="false">C25/14</f>
        <v>0</v>
      </c>
      <c r="F2" s="7"/>
      <c r="G2" s="13"/>
      <c r="H2" s="13"/>
      <c r="I2" s="7"/>
      <c r="J2" s="7"/>
      <c r="M2" s="14"/>
      <c r="N2" s="14"/>
      <c r="O2" s="14"/>
      <c r="Q2" s="14"/>
      <c r="R2" s="14"/>
    </row>
    <row r="3" customFormat="false" ht="13.8" hidden="false" customHeight="false" outlineLevel="0" collapsed="false">
      <c r="A3" s="8"/>
      <c r="B3" s="9" t="s">
        <v>8</v>
      </c>
      <c r="C3" s="10" t="n">
        <f aca="false">A3+H7+H12</f>
        <v>0</v>
      </c>
      <c r="D3" s="11"/>
      <c r="E3" s="12" t="n">
        <f aca="false">((((D25/14)*D28)/12)*16.75)</f>
        <v>0</v>
      </c>
      <c r="F3" s="7"/>
      <c r="G3" s="4"/>
      <c r="H3" s="7"/>
      <c r="I3" s="7"/>
      <c r="J3" s="7"/>
      <c r="K3" s="14"/>
      <c r="L3" s="14"/>
      <c r="M3" s="14"/>
      <c r="N3" s="14"/>
      <c r="O3" s="14"/>
      <c r="P3" s="14"/>
      <c r="Q3" s="14"/>
      <c r="R3" s="14"/>
    </row>
    <row r="4" customFormat="false" ht="13.8" hidden="false" customHeight="false" outlineLevel="0" collapsed="false">
      <c r="A4" s="8"/>
      <c r="B4" s="9" t="s">
        <v>9</v>
      </c>
      <c r="C4" s="10" t="n">
        <f aca="false">A4+I7+I12</f>
        <v>0</v>
      </c>
      <c r="D4" s="11"/>
      <c r="E4" s="12" t="n">
        <f aca="false">C4</f>
        <v>0</v>
      </c>
      <c r="F4" s="15" t="s">
        <v>10</v>
      </c>
      <c r="G4" s="7"/>
      <c r="H4" s="7"/>
      <c r="I4" s="7"/>
      <c r="J4" s="7"/>
      <c r="L4" s="14"/>
      <c r="M4" s="14"/>
      <c r="N4" s="14"/>
      <c r="O4" s="14"/>
      <c r="P4" s="14"/>
      <c r="Q4" s="14"/>
      <c r="R4" s="14"/>
    </row>
    <row r="5" customFormat="false" ht="13.2" hidden="false" customHeight="false" outlineLevel="0" collapsed="false">
      <c r="A5" s="8"/>
      <c r="B5" s="7" t="s">
        <v>11</v>
      </c>
      <c r="C5" s="16" t="n">
        <v>0</v>
      </c>
      <c r="D5" s="17"/>
      <c r="E5" s="12"/>
      <c r="F5" s="18" t="n">
        <f aca="false">(A5*12)/14</f>
        <v>0</v>
      </c>
      <c r="G5" s="19" t="s">
        <v>12</v>
      </c>
      <c r="H5" s="19" t="s">
        <v>13</v>
      </c>
      <c r="I5" s="19" t="s">
        <v>14</v>
      </c>
      <c r="J5" s="20" t="s">
        <v>15</v>
      </c>
      <c r="L5" s="14"/>
      <c r="M5" s="14"/>
      <c r="N5" s="14"/>
      <c r="O5" s="14"/>
      <c r="P5" s="14"/>
      <c r="Q5" s="14"/>
      <c r="R5" s="14"/>
    </row>
    <row r="6" customFormat="false" ht="13.2" hidden="false" customHeight="false" outlineLevel="0" collapsed="false">
      <c r="A6" s="8"/>
      <c r="B6" s="7" t="s">
        <v>16</v>
      </c>
      <c r="C6" s="16" t="n">
        <v>0</v>
      </c>
      <c r="D6" s="7"/>
      <c r="E6" s="21"/>
      <c r="F6" s="18"/>
      <c r="G6" s="22" t="n">
        <f aca="false">(A2/4)/12</f>
        <v>0</v>
      </c>
      <c r="H6" s="22" t="n">
        <f aca="false">(A3/4)/12</f>
        <v>0</v>
      </c>
      <c r="I6" s="22" t="n">
        <f aca="false">(A4/4)/12</f>
        <v>0</v>
      </c>
      <c r="J6" s="23" t="n">
        <f aca="false">G6+H6+I6</f>
        <v>0</v>
      </c>
      <c r="K6" s="14"/>
      <c r="L6" s="24"/>
      <c r="M6" s="24"/>
      <c r="N6" s="24"/>
      <c r="O6" s="24"/>
      <c r="Q6" s="14"/>
      <c r="R6" s="14"/>
    </row>
    <row r="7" customFormat="false" ht="13.8" hidden="false" customHeight="false" outlineLevel="0" collapsed="false">
      <c r="A7" s="8"/>
      <c r="B7" s="7" t="s">
        <v>17</v>
      </c>
      <c r="C7" s="16" t="n">
        <v>0</v>
      </c>
      <c r="D7" s="11"/>
      <c r="E7" s="21"/>
      <c r="F7" s="18" t="n">
        <f aca="false">(A7*12)/14</f>
        <v>0</v>
      </c>
      <c r="G7" s="25" t="n">
        <f aca="false">G6*12/14</f>
        <v>0</v>
      </c>
      <c r="H7" s="25" t="n">
        <f aca="false">H6*12/14</f>
        <v>0</v>
      </c>
      <c r="I7" s="25" t="n">
        <f aca="false">I6*12/14</f>
        <v>0</v>
      </c>
      <c r="J7" s="26" t="n">
        <f aca="false">G7+H7+I7</f>
        <v>0</v>
      </c>
      <c r="L7" s="24"/>
      <c r="M7" s="24"/>
      <c r="N7" s="24"/>
      <c r="O7" s="24"/>
      <c r="Q7" s="14"/>
      <c r="R7" s="14"/>
    </row>
    <row r="8" customFormat="false" ht="13.2" hidden="false" customHeight="false" outlineLevel="0" collapsed="false">
      <c r="A8" s="8"/>
      <c r="B8" s="7" t="s">
        <v>17</v>
      </c>
      <c r="C8" s="16" t="n">
        <v>0</v>
      </c>
      <c r="D8" s="11"/>
      <c r="E8" s="21"/>
      <c r="F8" s="18" t="n">
        <f aca="false">(A8*12)/14</f>
        <v>0</v>
      </c>
      <c r="G8" s="24"/>
      <c r="H8" s="24"/>
      <c r="I8" s="24"/>
      <c r="J8" s="24"/>
      <c r="L8" s="24"/>
      <c r="M8" s="24"/>
      <c r="N8" s="24"/>
      <c r="O8" s="24"/>
      <c r="Q8" s="14"/>
      <c r="R8" s="14"/>
    </row>
    <row r="9" customFormat="false" ht="13.8" hidden="false" customHeight="false" outlineLevel="0" collapsed="false">
      <c r="A9" s="8"/>
      <c r="B9" s="7" t="s">
        <v>18</v>
      </c>
      <c r="C9" s="16" t="n">
        <v>0</v>
      </c>
      <c r="D9" s="7"/>
      <c r="E9" s="21"/>
      <c r="F9" s="27" t="n">
        <f aca="false">(A9*12)/14</f>
        <v>0</v>
      </c>
      <c r="G9" s="24"/>
      <c r="H9" s="24"/>
      <c r="I9" s="24"/>
      <c r="J9" s="24"/>
      <c r="K9" s="24"/>
      <c r="L9" s="24"/>
      <c r="M9" s="24"/>
      <c r="N9" s="24"/>
      <c r="O9" s="24"/>
      <c r="Q9" s="14"/>
      <c r="R9" s="14"/>
    </row>
    <row r="10" customFormat="false" ht="13.2" hidden="false" customHeight="false" outlineLevel="0" collapsed="false">
      <c r="A10" s="8"/>
      <c r="B10" s="7" t="s">
        <v>19</v>
      </c>
      <c r="C10" s="16" t="n">
        <v>0</v>
      </c>
      <c r="D10" s="7"/>
      <c r="E10" s="21"/>
      <c r="F10" s="7"/>
      <c r="G10" s="28" t="s">
        <v>20</v>
      </c>
      <c r="H10" s="19" t="s">
        <v>21</v>
      </c>
      <c r="I10" s="19" t="s">
        <v>22</v>
      </c>
      <c r="J10" s="29" t="s">
        <v>15</v>
      </c>
      <c r="K10" s="14"/>
      <c r="L10" s="24"/>
      <c r="M10" s="24"/>
      <c r="N10" s="24"/>
      <c r="O10" s="24"/>
      <c r="Q10" s="14"/>
      <c r="R10" s="14"/>
    </row>
    <row r="11" customFormat="false" ht="13.2" hidden="false" customHeight="false" outlineLevel="0" collapsed="false">
      <c r="A11" s="14"/>
      <c r="B11" s="7"/>
      <c r="C11" s="16"/>
      <c r="D11" s="7"/>
      <c r="E11" s="21"/>
      <c r="F11" s="7"/>
      <c r="G11" s="30" t="n">
        <f aca="false">(A2*2.5)/12</f>
        <v>0</v>
      </c>
      <c r="H11" s="22" t="n">
        <f aca="false">(A3*2.5)/12</f>
        <v>0</v>
      </c>
      <c r="I11" s="22" t="n">
        <f aca="false">(A4*2.5)/12</f>
        <v>0</v>
      </c>
      <c r="J11" s="31" t="n">
        <f aca="false">G11+H11+I11</f>
        <v>0</v>
      </c>
      <c r="K11" s="14"/>
      <c r="L11" s="24"/>
      <c r="M11" s="24"/>
      <c r="N11" s="24"/>
      <c r="O11" s="24"/>
      <c r="Q11" s="14"/>
      <c r="R11" s="14"/>
    </row>
    <row r="12" customFormat="false" ht="13.8" hidden="false" customHeight="false" outlineLevel="0" collapsed="false">
      <c r="A12" s="14"/>
      <c r="B12" s="7"/>
      <c r="C12" s="16"/>
      <c r="D12" s="7"/>
      <c r="E12" s="21"/>
      <c r="F12" s="7" t="s">
        <v>23</v>
      </c>
      <c r="G12" s="32" t="n">
        <f aca="false">G11*12/14</f>
        <v>0</v>
      </c>
      <c r="H12" s="25" t="n">
        <f aca="false">H11*12/14</f>
        <v>0</v>
      </c>
      <c r="I12" s="25" t="n">
        <f aca="false">I11*12/14</f>
        <v>0</v>
      </c>
      <c r="J12" s="33" t="n">
        <f aca="false">G12+H12+I12</f>
        <v>0</v>
      </c>
      <c r="K12" s="14"/>
      <c r="L12" s="24"/>
      <c r="M12" s="24"/>
      <c r="N12" s="24"/>
      <c r="O12" s="24"/>
      <c r="Q12" s="14"/>
      <c r="R12" s="14"/>
    </row>
    <row r="13" customFormat="false" ht="13.8" hidden="false" customHeight="false" outlineLevel="0" collapsed="false">
      <c r="A13" s="8"/>
      <c r="B13" s="9" t="s">
        <v>24</v>
      </c>
      <c r="C13" s="10" t="n">
        <f aca="false">A13</f>
        <v>0</v>
      </c>
      <c r="D13" s="11"/>
      <c r="E13" s="34" t="n">
        <f aca="false">C13</f>
        <v>0</v>
      </c>
      <c r="F13" s="35" t="n">
        <f aca="false">D13*12</f>
        <v>0</v>
      </c>
      <c r="G13" s="7"/>
      <c r="H13" s="7"/>
      <c r="I13" s="7"/>
      <c r="J13" s="7"/>
      <c r="K13" s="14"/>
      <c r="L13" s="24"/>
      <c r="M13" s="24"/>
      <c r="N13" s="24"/>
      <c r="O13" s="24"/>
      <c r="Q13" s="14"/>
      <c r="R13" s="14"/>
    </row>
    <row r="14" customFormat="false" ht="13.2" hidden="false" customHeight="false" outlineLevel="0" collapsed="false">
      <c r="A14" s="8"/>
      <c r="B14" s="7" t="s">
        <v>25</v>
      </c>
      <c r="C14" s="10" t="n">
        <f aca="false">A14</f>
        <v>0</v>
      </c>
      <c r="D14" s="11"/>
      <c r="E14" s="34" t="n">
        <f aca="false">D14</f>
        <v>0</v>
      </c>
      <c r="F14" s="7"/>
      <c r="G14" s="15" t="s">
        <v>26</v>
      </c>
      <c r="H14" s="15" t="s">
        <v>27</v>
      </c>
      <c r="I14" s="7"/>
      <c r="J14" s="7"/>
      <c r="K14" s="14"/>
      <c r="L14" s="14"/>
      <c r="M14" s="14"/>
      <c r="N14" s="14"/>
      <c r="O14" s="14"/>
      <c r="P14" s="14"/>
      <c r="Q14" s="14"/>
      <c r="R14" s="14"/>
    </row>
    <row r="15" customFormat="false" ht="13.8" hidden="false" customHeight="false" outlineLevel="0" collapsed="false">
      <c r="A15" s="8"/>
      <c r="B15" s="7" t="s">
        <v>28</v>
      </c>
      <c r="C15" s="10" t="n">
        <f aca="false">A15</f>
        <v>0</v>
      </c>
      <c r="D15" s="11"/>
      <c r="E15" s="34" t="n">
        <f aca="false">D15</f>
        <v>0</v>
      </c>
      <c r="F15" s="7"/>
      <c r="G15" s="36" t="n">
        <f aca="false">A2+A3+A4</f>
        <v>0</v>
      </c>
      <c r="H15" s="36" t="n">
        <f aca="false">C2+C3+C4</f>
        <v>0</v>
      </c>
      <c r="I15" s="7"/>
      <c r="J15" s="7"/>
      <c r="K15" s="14"/>
      <c r="L15" s="14"/>
      <c r="M15" s="14"/>
      <c r="N15" s="14"/>
      <c r="O15" s="14"/>
      <c r="P15" s="14"/>
      <c r="Q15" s="14"/>
      <c r="R15" s="14"/>
    </row>
    <row r="16" customFormat="false" ht="13.2" hidden="false" customHeight="false" outlineLevel="0" collapsed="false">
      <c r="A16" s="14" t="n">
        <f aca="false">-(G2*(A2+A3+A4+A5+A6+A9+A10+A13)/100)</f>
        <v>0</v>
      </c>
      <c r="B16" s="7" t="s">
        <v>29</v>
      </c>
      <c r="C16" s="37" t="n">
        <f aca="false">-(G2*(C2+C3+C4+C5+C6+C9+C10+C13)/100)</f>
        <v>0</v>
      </c>
      <c r="D16" s="14" t="n">
        <f aca="false">-(H2*(D2+D3+D4+D7+D8+D13)/100)</f>
        <v>0</v>
      </c>
      <c r="E16" s="38" t="n">
        <f aca="false">-(H2*(E2+E3+E4+E7+E8+E13)/100)</f>
        <v>0</v>
      </c>
      <c r="F16" s="7"/>
      <c r="G16" s="7"/>
      <c r="H16" s="7"/>
      <c r="I16" s="7"/>
      <c r="J16" s="7"/>
      <c r="K16" s="14"/>
      <c r="L16" s="14"/>
      <c r="M16" s="14"/>
      <c r="N16" s="14"/>
      <c r="O16" s="14"/>
      <c r="P16" s="14"/>
      <c r="Q16" s="14"/>
      <c r="R16" s="14"/>
    </row>
    <row r="17" customFormat="false" ht="13.8" hidden="false" customHeight="false" outlineLevel="0" collapsed="false">
      <c r="A17" s="14"/>
      <c r="B17" s="7"/>
      <c r="C17" s="16"/>
      <c r="D17" s="7"/>
      <c r="E17" s="21"/>
      <c r="F17" s="7"/>
      <c r="G17" s="7"/>
      <c r="H17" s="7"/>
      <c r="I17" s="7"/>
      <c r="J17" s="7"/>
      <c r="K17" s="14"/>
      <c r="L17" s="14"/>
      <c r="M17" s="14"/>
      <c r="N17" s="14"/>
      <c r="O17" s="14"/>
      <c r="P17" s="14"/>
      <c r="Q17" s="14"/>
      <c r="R17" s="14"/>
    </row>
    <row r="18" customFormat="false" ht="13.2" hidden="false" customHeight="false" outlineLevel="0" collapsed="false">
      <c r="A18" s="39" t="n">
        <f aca="false">A19+A14+A15+A16</f>
        <v>0</v>
      </c>
      <c r="B18" s="7" t="s">
        <v>30</v>
      </c>
      <c r="C18" s="40" t="n">
        <f aca="false">C19+C15+C16+C14</f>
        <v>0</v>
      </c>
      <c r="D18" s="41" t="n">
        <f aca="false">D19+D15+D16+D14</f>
        <v>0</v>
      </c>
      <c r="E18" s="42" t="n">
        <f aca="false">E19+E15+E16+E14</f>
        <v>0</v>
      </c>
      <c r="F18" s="7"/>
      <c r="G18" s="7"/>
      <c r="H18" s="7"/>
      <c r="I18" s="7"/>
      <c r="J18" s="7"/>
      <c r="K18" s="39"/>
      <c r="L18" s="39"/>
      <c r="M18" s="39"/>
      <c r="N18" s="39"/>
      <c r="O18" s="39"/>
      <c r="P18" s="39"/>
      <c r="Q18" s="14"/>
      <c r="R18" s="39"/>
    </row>
    <row r="19" customFormat="false" ht="13.8" hidden="false" customHeight="false" outlineLevel="0" collapsed="false">
      <c r="A19" s="39" t="n">
        <f aca="false">SUM(A2:A13)</f>
        <v>0</v>
      </c>
      <c r="B19" s="7" t="s">
        <v>31</v>
      </c>
      <c r="C19" s="40" t="n">
        <f aca="false">SUM(C2:C13)</f>
        <v>0</v>
      </c>
      <c r="D19" s="43" t="n">
        <f aca="false">SUM(D2:D13)</f>
        <v>0</v>
      </c>
      <c r="E19" s="44" t="n">
        <f aca="false">SUM(E2:E13)</f>
        <v>0</v>
      </c>
    </row>
    <row r="20" customFormat="false" ht="13.8" hidden="false" customHeight="false" outlineLevel="0" collapsed="false">
      <c r="A20" s="39"/>
      <c r="B20" s="7"/>
      <c r="C20" s="45"/>
      <c r="D20" s="39"/>
      <c r="E20" s="39"/>
    </row>
    <row r="21" customFormat="false" ht="13.2" hidden="false" customHeight="false" outlineLevel="0" collapsed="false">
      <c r="A21" s="46" t="n">
        <f aca="false">(A18*12)+((A2-(A2*G2)/100))+((A2-(A2*G2)/100))+((A3-(A3*G2)/100))+((A3-(A3*G2)/100))+((A4-(A4*G2)/100))+((A4-(A4*G2)/100))</f>
        <v>0</v>
      </c>
      <c r="B21" s="47" t="s">
        <v>32</v>
      </c>
      <c r="C21" s="48" t="n">
        <f aca="false">(C18*12)+((C2-(C2*G2)/100))+((C2-(C2*G2)/100))+((C3-(C3*G2)/100))+((C3-(C3*G2)/100))+((C4-(C4*G2)/100))+((C4-(C4*G2)/100))</f>
        <v>0</v>
      </c>
      <c r="D21" s="49" t="n">
        <f aca="false">(D18*12)+(((D2-(D2*H2)/100)*2)+(((D3-(D3*H2)/100)))*2)+(((D4-(D4*H2)/100))*2)</f>
        <v>0</v>
      </c>
      <c r="E21" s="49" t="n">
        <f aca="false">(E18*12)+(((E2-(E2*H2)/100)*2)+(((E3-(E3*H2)/100)))*2)+(((E4-(E4*H2)/100))*2)</f>
        <v>0</v>
      </c>
      <c r="F21" s="7"/>
      <c r="G21" s="50" t="s">
        <v>33</v>
      </c>
      <c r="H21" s="51" t="s">
        <v>34</v>
      </c>
      <c r="I21" s="7"/>
      <c r="J21" s="7"/>
      <c r="K21" s="39"/>
      <c r="L21" s="39"/>
      <c r="M21" s="39"/>
      <c r="N21" s="39"/>
      <c r="O21" s="39"/>
      <c r="P21" s="39"/>
      <c r="Q21" s="39"/>
      <c r="R21" s="39"/>
    </row>
    <row r="22" customFormat="false" ht="13.8" hidden="false" customHeight="false" outlineLevel="0" collapsed="false">
      <c r="A22" s="52" t="n">
        <f aca="false">(A19*12)+A2+A2+A3+A3+A4+A4</f>
        <v>0</v>
      </c>
      <c r="B22" s="53" t="s">
        <v>35</v>
      </c>
      <c r="C22" s="54" t="n">
        <f aca="false">(C19*12)+C2+C2+C3+C3+C4+C4</f>
        <v>0</v>
      </c>
      <c r="D22" s="49" t="n">
        <f aca="false">(D19*12)+D2+D2+D3+D3+D4+D4</f>
        <v>0</v>
      </c>
      <c r="E22" s="49" t="n">
        <f aca="false">(E19*12)+E2+E2+E3+E3+E4+E4</f>
        <v>0</v>
      </c>
      <c r="F22" s="7"/>
      <c r="G22" s="55" t="n">
        <f aca="false">D22-C22</f>
        <v>0</v>
      </c>
      <c r="H22" s="56" t="e">
        <f aca="false">(G22*100)/C22</f>
        <v>#DIV/0!</v>
      </c>
      <c r="I22" s="7"/>
      <c r="J22" s="7"/>
      <c r="K22" s="39"/>
      <c r="L22" s="39"/>
      <c r="M22" s="39"/>
      <c r="N22" s="39"/>
      <c r="O22" s="39"/>
      <c r="P22" s="39"/>
      <c r="Q22" s="39"/>
      <c r="R22" s="39"/>
    </row>
    <row r="23" customFormat="false" ht="13.8" hidden="false" customHeight="false" outlineLevel="0" collapsed="false">
      <c r="C23" s="7"/>
      <c r="D23" s="7"/>
      <c r="E23" s="7"/>
      <c r="F23" s="7"/>
      <c r="G23" s="7"/>
      <c r="H23" s="7"/>
      <c r="I23" s="7"/>
      <c r="J23" s="7"/>
      <c r="K23" s="57"/>
      <c r="L23" s="57"/>
      <c r="M23" s="57"/>
      <c r="N23" s="57"/>
      <c r="O23" s="57"/>
      <c r="P23" s="57"/>
      <c r="Q23" s="57"/>
      <c r="R23" s="57"/>
    </row>
    <row r="24" customFormat="false" ht="13.2" hidden="false" customHeight="false" outlineLevel="0" collapsed="false">
      <c r="A24" s="50" t="s">
        <v>36</v>
      </c>
      <c r="B24" s="50" t="s">
        <v>37</v>
      </c>
      <c r="C24" s="5" t="s">
        <v>38</v>
      </c>
      <c r="D24" s="6" t="s">
        <v>8</v>
      </c>
      <c r="G24" s="50" t="s">
        <v>39</v>
      </c>
      <c r="H24" s="51" t="s">
        <v>40</v>
      </c>
    </row>
    <row r="25" customFormat="false" ht="13.8" hidden="false" customHeight="false" outlineLevel="0" collapsed="false">
      <c r="A25" s="58" t="n">
        <v>1</v>
      </c>
      <c r="B25" s="59" t="n">
        <v>52057.55</v>
      </c>
      <c r="C25" s="60"/>
      <c r="D25" s="61" t="n">
        <v>460</v>
      </c>
      <c r="E25" s="7"/>
      <c r="F25" s="7"/>
      <c r="G25" s="55" t="n">
        <f aca="false">E22-C22</f>
        <v>0</v>
      </c>
      <c r="H25" s="56" t="e">
        <f aca="false">(G25*100)/C22</f>
        <v>#DIV/0!</v>
      </c>
    </row>
    <row r="26" customFormat="false" ht="13.8" hidden="false" customHeight="false" outlineLevel="0" collapsed="false">
      <c r="A26" s="58" t="n">
        <v>2</v>
      </c>
      <c r="B26" s="59" t="n">
        <v>45346.42</v>
      </c>
      <c r="C26" s="62"/>
    </row>
    <row r="27" customFormat="false" ht="13.2" hidden="false" customHeight="false" outlineLevel="0" collapsed="false">
      <c r="A27" s="58" t="n">
        <v>3</v>
      </c>
      <c r="B27" s="59" t="n">
        <v>38731.17</v>
      </c>
      <c r="C27" s="62"/>
      <c r="D27" s="63" t="s">
        <v>41</v>
      </c>
    </row>
    <row r="28" customFormat="false" ht="13.8" hidden="false" customHeight="false" outlineLevel="0" collapsed="false">
      <c r="A28" s="58" t="n">
        <v>4</v>
      </c>
      <c r="B28" s="59" t="n">
        <v>37017.89</v>
      </c>
      <c r="C28" s="62"/>
      <c r="D28" s="64"/>
    </row>
    <row r="29" customFormat="false" ht="13.2" hidden="false" customHeight="false" outlineLevel="0" collapsed="false">
      <c r="A29" s="58" t="n">
        <v>5</v>
      </c>
      <c r="B29" s="59" t="n">
        <v>32339.7</v>
      </c>
      <c r="C29" s="62"/>
    </row>
    <row r="30" customFormat="false" ht="13.2" hidden="false" customHeight="false" outlineLevel="0" collapsed="false">
      <c r="A30" s="58" t="n">
        <v>6</v>
      </c>
      <c r="B30" s="59" t="n">
        <v>30437.24</v>
      </c>
      <c r="C30" s="62"/>
    </row>
    <row r="31" customFormat="false" ht="13.2" hidden="false" customHeight="false" outlineLevel="0" collapsed="false">
      <c r="A31" s="58" t="n">
        <v>7</v>
      </c>
      <c r="B31" s="59" t="n">
        <v>29041.54</v>
      </c>
      <c r="C31" s="62"/>
    </row>
    <row r="32" customFormat="false" ht="13.2" hidden="false" customHeight="false" outlineLevel="0" collapsed="false">
      <c r="A32" s="58" t="n">
        <v>8</v>
      </c>
      <c r="B32" s="59" t="n">
        <v>27645.34</v>
      </c>
      <c r="C32" s="62"/>
    </row>
    <row r="33" customFormat="false" ht="13.2" hidden="false" customHeight="false" outlineLevel="0" collapsed="false">
      <c r="A33" s="58" t="n">
        <v>9</v>
      </c>
      <c r="B33" s="59" t="n">
        <v>25733.4</v>
      </c>
      <c r="C33" s="62"/>
    </row>
    <row r="34" customFormat="false" ht="13.2" hidden="false" customHeight="false" outlineLevel="0" collapsed="false">
      <c r="A34" s="58" t="n">
        <v>10</v>
      </c>
      <c r="B34" s="59" t="n">
        <v>23195.58</v>
      </c>
      <c r="C34" s="62"/>
    </row>
    <row r="35" customFormat="false" ht="13.8" hidden="false" customHeight="false" outlineLevel="0" collapsed="false">
      <c r="A35" s="65" t="n">
        <v>11</v>
      </c>
      <c r="B35" s="66" t="n">
        <v>21142.65</v>
      </c>
      <c r="C35" s="62"/>
    </row>
  </sheetData>
  <sheetProtection sheet="true" password="d0d5" objects="true" scenarios="true" selectLockedCells="true"/>
  <printOptions headings="false" gridLines="false" gridLinesSet="true" horizontalCentered="false" verticalCentered="false"/>
  <pageMargins left="0.75" right="0.75" top="1" bottom="1" header="0.511805555555555" footer="0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>&amp;CConfidential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3.2"/>
  <cols>
    <col collapsed="false" hidden="false" max="1025" min="1" style="0" width="11.3418367346939"/>
  </cols>
  <sheetData/>
  <printOptions headings="false" gridLines="false" gridLinesSet="true" horizontalCentered="false" verticalCentered="false"/>
  <pageMargins left="0.75" right="0.75" top="1" bottom="1" header="0.511805555555555" footer="0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>&amp;CConfidential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3.2"/>
  <cols>
    <col collapsed="false" hidden="false" max="1025" min="1" style="0" width="11.3418367346939"/>
  </cols>
  <sheetData/>
  <printOptions headings="false" gridLines="false" gridLinesSet="true" horizontalCentered="false" verticalCentered="false"/>
  <pageMargins left="0.75" right="0.75" top="1" bottom="1" header="0.511805555555555" footer="0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>&amp;CConfidential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LibreOffice/5.1.4.2$Linux_X86_64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2017-01-27T21:24:33Z</dcterms:created>
  <dc:creator>elena</dc:creator>
  <dc:description/>
  <cp:keywords>Confidential</cp:keywords>
  <dc:language>ca-ES</dc:language>
  <cp:lastModifiedBy>serrjua</cp:lastModifiedBy>
  <dcterms:modified xsi:type="dcterms:W3CDTF">2017-01-30T08:45:11Z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  <property fmtid="{D5CDD505-2E9C-101B-9397-08002B2CF9AE}" pid="8" name="TitusGUID">
    <vt:lpwstr>4f14bc92-12a4-48d6-aa73-c3b69ceab529</vt:lpwstr>
  </property>
  <property fmtid="{D5CDD505-2E9C-101B-9397-08002B2CF9AE}" pid="9" name="aliashDocumentMarking">
    <vt:lpwstr>Confidential//Confidential//Confidential</vt:lpwstr>
  </property>
  <property fmtid="{D5CDD505-2E9C-101B-9397-08002B2CF9AE}" pid="10" name="db.comClassification">
    <vt:lpwstr>Confidential</vt:lpwstr>
  </property>
</Properties>
</file>